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eadvisors.sharepoint.com/sites/Projects-NewfoundlandPower/Shared Documents/03922 - Newfoundland Power ROE 2021 GRA/Data requests/Consumer Advocate/Attachments/"/>
    </mc:Choice>
  </mc:AlternateContent>
  <xr:revisionPtr revIDLastSave="238" documentId="11_9B7B0552E9EB7200EEFC08B07B7385982C73FED8" xr6:coauthVersionLast="47" xr6:coauthVersionMax="47" xr10:uidLastSave="{15E80CCA-0CA3-4FF5-97EF-1A531729A1B0}"/>
  <bookViews>
    <workbookView xWindow="-120" yWindow="-120" windowWidth="20730" windowHeight="11160" xr2:uid="{00000000-000D-0000-FFFF-FFFF00000000}"/>
  </bookViews>
  <sheets>
    <sheet name="Canadian - US Segment Data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8" i="1" l="1"/>
  <c r="U8" i="1"/>
  <c r="V8" i="1"/>
  <c r="J8" i="1"/>
  <c r="K8" i="1"/>
  <c r="L8" i="1"/>
  <c r="R7" i="1"/>
  <c r="V7" i="1" s="1"/>
  <c r="H7" i="1"/>
  <c r="L7" i="1" s="1"/>
  <c r="N5" i="1"/>
  <c r="P5" i="1"/>
  <c r="U5" i="1" s="1"/>
  <c r="L5" i="1"/>
  <c r="J5" i="1"/>
  <c r="K5" i="1"/>
  <c r="R4" i="1"/>
  <c r="P4" i="1"/>
  <c r="N4" i="1"/>
  <c r="K4" i="1"/>
  <c r="L4" i="1"/>
  <c r="J4" i="1"/>
  <c r="V4" i="1" l="1"/>
  <c r="T5" i="1"/>
  <c r="U4" i="1"/>
  <c r="T4" i="1"/>
  <c r="V5" i="1"/>
  <c r="J7" i="1"/>
  <c r="T7" i="1"/>
  <c r="K7" i="1"/>
  <c r="U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Bryan Hu</author>
  </authors>
  <commentList>
    <comment ref="N4" authorId="0" shapeId="0" xr:uid="{A5DF8428-2BB8-4D02-96C8-C1C0BC439D69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PP&amp;E + Intangible assets</t>
        </r>
      </text>
    </comment>
    <comment ref="P4" authorId="0" shapeId="0" xr:uid="{3585958E-50C5-415C-9483-317E40572370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PP&amp;E + Intangible assets</t>
        </r>
      </text>
    </comment>
    <comment ref="R4" authorId="0" shapeId="0" xr:uid="{32271B9F-D840-4D72-85A5-A870D8E69804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PP&amp;E + Intangible assets</t>
        </r>
      </text>
    </comment>
    <comment ref="N5" authorId="0" shapeId="0" xr:uid="{EDC657FF-935E-402E-B89B-EB86F2BBB507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PP&amp;E + Operating right-of-use assets</t>
        </r>
      </text>
    </comment>
    <comment ref="P5" authorId="0" shapeId="0" xr:uid="{F3D84F8B-6A45-4450-ADB8-28F59007D9C9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PP&amp;E + Operating right-of-use assets</t>
        </r>
      </text>
    </comment>
    <comment ref="H7" authorId="0" shapeId="0" xr:uid="{7265D9D8-260E-4E63-A08D-8B6DD8DCD418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Barbados + The Bahamas + Dominicana</t>
        </r>
      </text>
    </comment>
    <comment ref="R7" authorId="0" shapeId="0" xr:uid="{BFDE7CEA-FE78-4063-98AC-5B4FC15FC0B2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Barbados + The Bahamas + Dominicana</t>
        </r>
      </text>
    </comment>
  </commentList>
</comments>
</file>

<file path=xl/sharedStrings.xml><?xml version="1.0" encoding="utf-8"?>
<sst xmlns="http://schemas.openxmlformats.org/spreadsheetml/2006/main" count="79" uniqueCount="34">
  <si>
    <t>% US Revenue</t>
  </si>
  <si>
    <t>% CAN Revenue</t>
  </si>
  <si>
    <t>% Other Revenue</t>
  </si>
  <si>
    <t>Algonquin Power and Utilities</t>
  </si>
  <si>
    <t>AQN</t>
  </si>
  <si>
    <t>AltaGas Inc.</t>
  </si>
  <si>
    <t>ALA</t>
  </si>
  <si>
    <t>Canadian Utilities Limited</t>
  </si>
  <si>
    <t>CU</t>
  </si>
  <si>
    <t>Emera Inc.</t>
  </si>
  <si>
    <t>EMA</t>
  </si>
  <si>
    <t>Enbridge Inc.</t>
  </si>
  <si>
    <t>ENB</t>
  </si>
  <si>
    <t>Hydro One, Ltd.</t>
  </si>
  <si>
    <t>H</t>
  </si>
  <si>
    <t>% US Assets</t>
  </si>
  <si>
    <t>% CAN Assets</t>
  </si>
  <si>
    <t>% Other Assets</t>
  </si>
  <si>
    <t>US Revenue ($000)</t>
  </si>
  <si>
    <t>[1] Source: Algonquin 2020 Annual Report, Notes to the Consolidated Financial Statements, p. 130</t>
  </si>
  <si>
    <t>[2] Source: AltaGas 2020 MD&amp;A and Financial Statements, p. 152</t>
  </si>
  <si>
    <t>[3] Source: Emera Inc. 2020 Annual Report, Notes to the Consolidated Financial Statements, pp. 100-101</t>
  </si>
  <si>
    <t>USD</t>
  </si>
  <si>
    <t>CAN</t>
  </si>
  <si>
    <t>CAN Revenue ($000)</t>
  </si>
  <si>
    <t>Other Regions Revenue 
($000)</t>
  </si>
  <si>
    <t>US Assets ($000)</t>
  </si>
  <si>
    <t>CAN Assets ($000)</t>
  </si>
  <si>
    <t>Other Regions Assets ($000)</t>
  </si>
  <si>
    <t>REVENUE</t>
  </si>
  <si>
    <t>ASSETS</t>
  </si>
  <si>
    <t>[4] Source: Enbridge Inc. 2020 Financials &amp; MDA p. 32</t>
  </si>
  <si>
    <t>n/a</t>
  </si>
  <si>
    <t>[5] Although Hydro One does not break out business segment data by country, Concentric does not believe Hydro One has any US operations.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</si>
</sst>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%"/>
    <numFmt numFmtId="165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164" fontId="0" fillId="0" borderId="0" xfId="2" applyNumberFormat="1" applyFont="1" applyAlignment="1">
      <alignment horizontal="center" wrapText="1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165" fontId="0" fillId="0" borderId="0" xfId="1" applyNumberFormat="1" applyFont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164" fontId="0" fillId="2" borderId="0" xfId="2" applyNumberFormat="1" applyFont="1" applyFill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3" borderId="0" xfId="2" applyNumberFormat="1" applyFont="1" applyFill="1" applyAlignment="1">
      <alignment horizont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165" fontId="0" fillId="0" borderId="2" xfId="1" applyNumberFormat="1" applyFont="1" applyBorder="1" applyAlignment="1">
      <alignment horizontal="center" wrapText="1"/>
    </xf>
    <xf numFmtId="164" fontId="0" fillId="2" borderId="2" xfId="2" applyNumberFormat="1" applyFont="1" applyFill="1" applyBorder="1" applyAlignment="1">
      <alignment horizontal="center" wrapText="1"/>
    </xf>
    <xf numFmtId="164" fontId="0" fillId="0" borderId="2" xfId="2" applyNumberFormat="1" applyFont="1" applyBorder="1" applyAlignment="1">
      <alignment horizontal="center" wrapText="1"/>
    </xf>
    <xf numFmtId="164" fontId="0" fillId="3" borderId="2" xfId="2" applyNumberFormat="1" applyFont="1" applyFill="1" applyBorder="1" applyAlignment="1">
      <alignment horizontal="center" wrapText="1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 wrapText="1"/>
    </xf>
    <xf numFmtId="0" fontId="0" fillId="0" borderId="0" xfId="0" applyAlignment="1">
      <alignment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W10"/>
  <sheetViews>
    <sheetView tabSelected="1" workbookViewId="0">
      <selection activeCell="A9" sqref="A9"/>
    </sheetView>
  </sheetViews>
  <sheetFormatPr defaultRowHeight="15" x14ac:dyDescent="0.25"/>
  <cols>
    <col min="1" max="1" width="2.5703125" customWidth="1"/>
    <col min="2" max="2" width="24.42578125" bestFit="1" customWidth="1"/>
    <col min="3" max="3" width="9" style="1"/>
    <col min="4" max="4" width="13.5703125" style="2" customWidth="1"/>
    <col min="5" max="5" width="4.5703125" style="2" bestFit="1" customWidth="1"/>
    <col min="6" max="6" width="13.5703125" style="2" customWidth="1"/>
    <col min="7" max="7" width="4.5703125" style="2" bestFit="1" customWidth="1"/>
    <col min="8" max="8" width="13.5703125" style="2" customWidth="1"/>
    <col min="9" max="9" width="4.5703125" style="2" bestFit="1" customWidth="1"/>
    <col min="10" max="11" width="9" style="2"/>
    <col min="12" max="12" width="9" style="2" customWidth="1"/>
    <col min="13" max="13" width="2.5703125" style="1" customWidth="1"/>
    <col min="14" max="14" width="13.5703125" style="2" customWidth="1"/>
    <col min="15" max="15" width="4.5703125" style="2" bestFit="1" customWidth="1"/>
    <col min="16" max="16" width="13.5703125" style="2" customWidth="1"/>
    <col min="17" max="17" width="4.5703125" style="2" bestFit="1" customWidth="1"/>
    <col min="18" max="18" width="13.5703125" style="2" customWidth="1"/>
    <col min="19" max="19" width="4.5703125" style="2" bestFit="1" customWidth="1"/>
    <col min="20" max="22" width="9" style="2"/>
    <col min="23" max="23" width="84" bestFit="1" customWidth="1"/>
  </cols>
  <sheetData>
    <row r="2" spans="2:23" x14ac:dyDescent="0.25">
      <c r="C2" s="19" t="s">
        <v>29</v>
      </c>
      <c r="D2" s="19"/>
      <c r="E2" s="19"/>
      <c r="F2" s="19"/>
      <c r="G2" s="19"/>
      <c r="H2" s="19"/>
      <c r="I2" s="19"/>
      <c r="J2" s="19"/>
      <c r="K2" s="19"/>
      <c r="L2" s="19"/>
      <c r="N2" s="20" t="s">
        <v>30</v>
      </c>
      <c r="O2" s="20"/>
      <c r="P2" s="20"/>
      <c r="Q2" s="20"/>
      <c r="R2" s="20"/>
      <c r="S2" s="20"/>
      <c r="T2" s="20"/>
      <c r="U2" s="20"/>
      <c r="V2" s="20"/>
    </row>
    <row r="3" spans="2:23" s="4" customFormat="1" ht="60" x14ac:dyDescent="0.25">
      <c r="B3" s="5"/>
      <c r="C3" s="6">
        <v>2020</v>
      </c>
      <c r="D3" s="7" t="s">
        <v>18</v>
      </c>
      <c r="E3" s="7"/>
      <c r="F3" s="7" t="s">
        <v>24</v>
      </c>
      <c r="G3" s="7"/>
      <c r="H3" s="7" t="s">
        <v>25</v>
      </c>
      <c r="I3" s="7"/>
      <c r="J3" s="9" t="s">
        <v>0</v>
      </c>
      <c r="K3" s="7" t="s">
        <v>1</v>
      </c>
      <c r="L3" s="7" t="s">
        <v>2</v>
      </c>
      <c r="M3" s="6"/>
      <c r="N3" s="7" t="s">
        <v>26</v>
      </c>
      <c r="O3" s="7"/>
      <c r="P3" s="7" t="s">
        <v>27</v>
      </c>
      <c r="Q3" s="7"/>
      <c r="R3" s="7" t="s">
        <v>28</v>
      </c>
      <c r="S3" s="7"/>
      <c r="T3" s="11" t="s">
        <v>15</v>
      </c>
      <c r="U3" s="7" t="s">
        <v>16</v>
      </c>
      <c r="V3" s="7" t="s">
        <v>17</v>
      </c>
    </row>
    <row r="4" spans="2:23" ht="30" x14ac:dyDescent="0.25">
      <c r="B4" t="s">
        <v>3</v>
      </c>
      <c r="C4" s="1" t="s">
        <v>4</v>
      </c>
      <c r="D4" s="8">
        <v>1475087</v>
      </c>
      <c r="E4" s="8" t="s">
        <v>22</v>
      </c>
      <c r="F4" s="8">
        <v>153569</v>
      </c>
      <c r="G4" s="8" t="s">
        <v>22</v>
      </c>
      <c r="H4" s="8">
        <v>48402</v>
      </c>
      <c r="I4" s="8" t="s">
        <v>22</v>
      </c>
      <c r="J4" s="10">
        <f>D4/SUM($D4:$H4)</f>
        <v>0.8795682677641441</v>
      </c>
      <c r="K4" s="3">
        <f>F4/SUM($D4:$H4)</f>
        <v>9.1570476393780062E-2</v>
      </c>
      <c r="L4" s="3">
        <f>H4/SUM($D4:$H4)</f>
        <v>2.8861255842075825E-2</v>
      </c>
      <c r="N4" s="8">
        <f>6666015+24825</f>
        <v>6690840</v>
      </c>
      <c r="O4" s="8" t="s">
        <v>22</v>
      </c>
      <c r="P4" s="8">
        <f>884195+23123</f>
        <v>907318</v>
      </c>
      <c r="Q4" s="8" t="s">
        <v>22</v>
      </c>
      <c r="R4" s="8">
        <f>691628+66965</f>
        <v>758593</v>
      </c>
      <c r="S4" s="8" t="s">
        <v>22</v>
      </c>
      <c r="T4" s="12">
        <f>N4/SUM($N4:$R4)</f>
        <v>0.80065087496324827</v>
      </c>
      <c r="U4" s="3">
        <f>P4/SUM($N4:$R4)</f>
        <v>0.10857305668195689</v>
      </c>
      <c r="V4" s="3">
        <f>R4/SUM($N4:$R4)</f>
        <v>9.077606835479482E-2</v>
      </c>
      <c r="W4" s="21" t="s">
        <v>19</v>
      </c>
    </row>
    <row r="5" spans="2:23" ht="30" x14ac:dyDescent="0.25">
      <c r="B5" t="s">
        <v>5</v>
      </c>
      <c r="C5" s="1" t="s">
        <v>6</v>
      </c>
      <c r="D5" s="8">
        <v>4053000</v>
      </c>
      <c r="E5" s="8" t="s">
        <v>22</v>
      </c>
      <c r="F5" s="8">
        <v>1512000</v>
      </c>
      <c r="G5" s="8" t="s">
        <v>22</v>
      </c>
      <c r="H5" s="8">
        <v>0</v>
      </c>
      <c r="I5" s="8" t="s">
        <v>22</v>
      </c>
      <c r="J5" s="10">
        <f>D5/SUM($D5:$H5)</f>
        <v>0.72830188679245278</v>
      </c>
      <c r="K5" s="3">
        <f t="shared" ref="K5" si="0">F5/SUM($D5:$H5)</f>
        <v>0.27169811320754716</v>
      </c>
      <c r="L5" s="3">
        <f t="shared" ref="L5" si="1">H5/SUM($D5:$H5)</f>
        <v>0</v>
      </c>
      <c r="N5" s="8">
        <f>7739000+79000</f>
        <v>7818000</v>
      </c>
      <c r="O5" s="8" t="s">
        <v>22</v>
      </c>
      <c r="P5" s="8">
        <f>3149000+293000</f>
        <v>3442000</v>
      </c>
      <c r="Q5" s="8" t="s">
        <v>22</v>
      </c>
      <c r="R5" s="8">
        <v>0</v>
      </c>
      <c r="S5" s="8" t="s">
        <v>22</v>
      </c>
      <c r="T5" s="12">
        <f>N5/SUM($N5:$R5)</f>
        <v>0.694316163410302</v>
      </c>
      <c r="U5" s="3">
        <f t="shared" ref="U5" si="2">P5/SUM($N5:$R5)</f>
        <v>0.30568383658969805</v>
      </c>
      <c r="V5" s="3">
        <f t="shared" ref="V5" si="3">R5/SUM($N5:$R5)</f>
        <v>0</v>
      </c>
      <c r="W5" t="s">
        <v>20</v>
      </c>
    </row>
    <row r="6" spans="2:23" x14ac:dyDescent="0.25">
      <c r="B6" t="s">
        <v>7</v>
      </c>
      <c r="C6" s="1" t="s">
        <v>8</v>
      </c>
      <c r="D6" s="8" t="s">
        <v>32</v>
      </c>
      <c r="E6" s="8"/>
      <c r="F6" s="8" t="s">
        <v>32</v>
      </c>
      <c r="G6" s="8"/>
      <c r="H6" s="8" t="s">
        <v>32</v>
      </c>
      <c r="I6" s="8"/>
      <c r="J6" s="10" t="s">
        <v>32</v>
      </c>
      <c r="K6" s="3" t="s">
        <v>32</v>
      </c>
      <c r="L6" s="3" t="s">
        <v>32</v>
      </c>
      <c r="N6" s="8" t="s">
        <v>32</v>
      </c>
      <c r="O6" s="8"/>
      <c r="P6" s="8" t="s">
        <v>32</v>
      </c>
      <c r="Q6" s="8"/>
      <c r="R6" s="8" t="s">
        <v>32</v>
      </c>
      <c r="S6" s="8"/>
      <c r="T6" s="12" t="s">
        <v>32</v>
      </c>
      <c r="U6" s="3" t="s">
        <v>32</v>
      </c>
      <c r="V6" s="3" t="s">
        <v>32</v>
      </c>
    </row>
    <row r="7" spans="2:23" ht="45" x14ac:dyDescent="0.25">
      <c r="B7" t="s">
        <v>9</v>
      </c>
      <c r="C7" s="1" t="s">
        <v>10</v>
      </c>
      <c r="D7" s="8">
        <v>3522000</v>
      </c>
      <c r="E7" s="8" t="s">
        <v>23</v>
      </c>
      <c r="F7" s="8">
        <v>1569000</v>
      </c>
      <c r="G7" s="8" t="s">
        <v>23</v>
      </c>
      <c r="H7" s="8">
        <f>263000+112000+40000</f>
        <v>415000</v>
      </c>
      <c r="I7" s="8" t="s">
        <v>23</v>
      </c>
      <c r="J7" s="10">
        <f>D7/SUM($D7:$H7)</f>
        <v>0.63966581910642939</v>
      </c>
      <c r="K7" s="3">
        <f t="shared" ref="K7" si="4">F7/SUM($D7:$H7)</f>
        <v>0.28496185978932076</v>
      </c>
      <c r="L7" s="3">
        <f t="shared" ref="L7" si="5">H7/SUM($D7:$H7)</f>
        <v>7.5372321104249906E-2</v>
      </c>
      <c r="N7" s="8">
        <v>14353000</v>
      </c>
      <c r="O7" s="8" t="s">
        <v>23</v>
      </c>
      <c r="P7" s="8">
        <v>4304000</v>
      </c>
      <c r="Q7" s="8" t="s">
        <v>23</v>
      </c>
      <c r="R7" s="8">
        <f>510000+289000+79000</f>
        <v>878000</v>
      </c>
      <c r="S7" s="8" t="s">
        <v>23</v>
      </c>
      <c r="T7" s="12">
        <f>N7/SUM($N7:$R7)</f>
        <v>0.73473253135398009</v>
      </c>
      <c r="U7" s="3">
        <f t="shared" ref="U7" si="6">P7/SUM($N7:$R7)</f>
        <v>0.22032249808036858</v>
      </c>
      <c r="V7" s="3">
        <f t="shared" ref="V7" si="7">R7/SUM($N7:$R7)</f>
        <v>4.4944970565651395E-2</v>
      </c>
      <c r="W7" s="21" t="s">
        <v>21</v>
      </c>
    </row>
    <row r="8" spans="2:23" ht="45" x14ac:dyDescent="0.25">
      <c r="B8" t="s">
        <v>11</v>
      </c>
      <c r="C8" s="1" t="s">
        <v>12</v>
      </c>
      <c r="D8" s="8">
        <v>22634000</v>
      </c>
      <c r="E8" s="8" t="s">
        <v>23</v>
      </c>
      <c r="F8" s="8">
        <v>16453000</v>
      </c>
      <c r="G8" s="8" t="s">
        <v>23</v>
      </c>
      <c r="H8" s="8">
        <v>0</v>
      </c>
      <c r="I8" s="8" t="s">
        <v>23</v>
      </c>
      <c r="J8" s="10">
        <f>D8/SUM($D8:$H8)</f>
        <v>0.57906720904648601</v>
      </c>
      <c r="K8" s="3">
        <f t="shared" ref="K8" si="8">F8/SUM($D8:$H8)</f>
        <v>0.42093279095351394</v>
      </c>
      <c r="L8" s="3">
        <f t="shared" ref="L8" si="9">H8/SUM($D8:$H8)</f>
        <v>0</v>
      </c>
      <c r="N8" s="8">
        <v>48072000</v>
      </c>
      <c r="O8" s="8" t="s">
        <v>23</v>
      </c>
      <c r="P8" s="8">
        <v>46499000</v>
      </c>
      <c r="Q8" s="8" t="s">
        <v>23</v>
      </c>
      <c r="R8" s="8">
        <v>0</v>
      </c>
      <c r="S8" s="8" t="s">
        <v>23</v>
      </c>
      <c r="T8" s="12">
        <f>N8/SUM($N8:$R8)</f>
        <v>0.5083165029448774</v>
      </c>
      <c r="U8" s="3">
        <f t="shared" ref="U8" si="10">P8/SUM($N8:$R8)</f>
        <v>0.4916834970551226</v>
      </c>
      <c r="V8" s="3">
        <f t="shared" ref="V8" si="11">R8/SUM($N8:$R8)</f>
        <v>0</v>
      </c>
      <c r="W8" t="s">
        <v>31</v>
      </c>
    </row>
    <row r="9" spans="2:23" ht="30.75" thickBot="1" x14ac:dyDescent="0.3">
      <c r="B9" s="13" t="s">
        <v>13</v>
      </c>
      <c r="C9" s="14" t="s">
        <v>14</v>
      </c>
      <c r="D9" s="15" t="s">
        <v>32</v>
      </c>
      <c r="E9" s="15"/>
      <c r="F9" s="15" t="s">
        <v>32</v>
      </c>
      <c r="G9" s="15"/>
      <c r="H9" s="15" t="s">
        <v>32</v>
      </c>
      <c r="I9" s="15"/>
      <c r="J9" s="16" t="s">
        <v>32</v>
      </c>
      <c r="K9" s="17" t="s">
        <v>32</v>
      </c>
      <c r="L9" s="17" t="s">
        <v>32</v>
      </c>
      <c r="M9" s="14"/>
      <c r="N9" s="15" t="s">
        <v>32</v>
      </c>
      <c r="O9" s="15"/>
      <c r="P9" s="15" t="s">
        <v>32</v>
      </c>
      <c r="Q9" s="15"/>
      <c r="R9" s="15" t="s">
        <v>32</v>
      </c>
      <c r="S9" s="15"/>
      <c r="T9" s="18" t="s">
        <v>32</v>
      </c>
      <c r="U9" s="17" t="s">
        <v>32</v>
      </c>
      <c r="V9" s="17" t="s">
        <v>32</v>
      </c>
      <c r="W9" s="21" t="s">
        <v>33</v>
      </c>
    </row>
    <row r="10" spans="2:23" ht="15.75" thickTop="1" x14ac:dyDescent="0.25"/>
  </sheetData>
  <mergeCells count="2">
    <mergeCell ref="C2:L2"/>
    <mergeCell ref="N2:V2"/>
  </mergeCell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58488DBEBB3646824E230B894E0307" ma:contentTypeVersion="" ma:contentTypeDescription="Create a new document." ma:contentTypeScope="" ma:versionID="b1c4bd9b97c029d20c5d10badcac5c3f">
  <xsd:schema xmlns:xsd="http://www.w3.org/2001/XMLSchema" xmlns:xs="http://www.w3.org/2001/XMLSchema" xmlns:p="http://schemas.microsoft.com/office/2006/metadata/properties" xmlns:ns2="2c6b2f8e-cfb4-42fb-a20d-447480e0326a" targetNamespace="http://schemas.microsoft.com/office/2006/metadata/properties" ma:root="true" ma:fieldsID="77108dfc9f9329fbc2ae48bf9d5af03f" ns2:_="">
    <xsd:import namespace="2c6b2f8e-cfb4-42fb-a20d-447480e0326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6b2f8e-cfb4-42fb-a20d-447480e0326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F565A99-4C77-4C48-A052-A504AD5DEA4D}"/>
</file>

<file path=customXml/itemProps2.xml><?xml version="1.0" encoding="utf-8"?>
<ds:datastoreItem xmlns:ds="http://schemas.openxmlformats.org/officeDocument/2006/customXml" ds:itemID="{3D3C133C-A9B3-421F-8F31-50BFAD49D82B}"/>
</file>

<file path=customXml/itemProps3.xml><?xml version="1.0" encoding="utf-8"?>
<ds:datastoreItem xmlns:ds="http://schemas.openxmlformats.org/officeDocument/2006/customXml" ds:itemID="{A88109CB-46C9-4E2E-8DD1-E52AE71583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Canadian - US Segment 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John Trogonoski</cp:lastModifiedBy>
  <cp:revision/>
  <dcterms:created xsi:type="dcterms:W3CDTF">2021-08-12T23:38:54Z</dcterms:created>
  <dcterms:modified xsi:type="dcterms:W3CDTF">2021-08-17T16:46:20Z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0x0101007358488DBEBB3646824E230B894E0307</vt:lpwstr>
  </property>
  <property fmtid="{D5CDD505-2E9C-101B-9397-08002B2CF9AE}" pid="3" name="{A44787D4-0540-4523-9961-78E4036D8C6D}">
    <vt:lpwstr>{27407917-F17D-49C9-B7F0-153E7ABB1F1C}</vt:lpwstr>
  </property>
</Properties>
</file>